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Лист3!$A$4:$M$32</definedName>
    <definedName name="_xlnm.Print_Area" localSheetId="1">Лист3!$A$1:$M$39</definedName>
  </definedNames>
  <calcPr calcId="152511"/>
</workbook>
</file>

<file path=xl/calcChain.xml><?xml version="1.0" encoding="utf-8"?>
<calcChain xmlns="http://schemas.openxmlformats.org/spreadsheetml/2006/main">
  <c r="K32" i="3" l="1"/>
  <c r="K31" i="3"/>
  <c r="K29" i="3"/>
  <c r="K26" i="3"/>
  <c r="K25" i="3"/>
  <c r="K24" i="3"/>
  <c r="K21" i="3"/>
  <c r="K20" i="3"/>
  <c r="K19" i="3"/>
  <c r="K18" i="3"/>
  <c r="K17" i="3"/>
  <c r="K16" i="3"/>
  <c r="K15" i="3"/>
  <c r="K14" i="3"/>
  <c r="K13" i="3"/>
  <c r="K12" i="3"/>
  <c r="K10" i="3"/>
  <c r="K9" i="3"/>
  <c r="K8" i="3"/>
  <c r="K7" i="3"/>
  <c r="K6" i="3"/>
  <c r="K5" i="3"/>
  <c r="L6" i="3" l="1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5" i="3"/>
  <c r="M5" i="3" s="1"/>
  <c r="L27" i="3" l="1"/>
  <c r="M27" i="3" s="1"/>
</calcChain>
</file>

<file path=xl/sharedStrings.xml><?xml version="1.0" encoding="utf-8"?>
<sst xmlns="http://schemas.openxmlformats.org/spreadsheetml/2006/main" count="260" uniqueCount="112">
  <si>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</si>
  <si>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</si>
  <si>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</si>
  <si>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</si>
  <si>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</si>
  <si>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</si>
  <si>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</si>
  <si>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</si>
  <si>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</si>
  <si>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</si>
  <si>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</si>
  <si>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</si>
  <si>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</si>
  <si>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</si>
  <si>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</si>
  <si>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</si>
  <si>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</si>
  <si>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</si>
  <si>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</si>
  <si>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</si>
  <si>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</si>
  <si>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</si>
  <si>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</si>
  <si>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</si>
  <si>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</si>
  <si>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</si>
  <si>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</si>
  <si>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</si>
  <si>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</si>
  <si>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</si>
  <si>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</si>
  <si>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</si>
  <si>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</si>
  <si>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</si>
  <si>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</si>
  <si>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</si>
  <si>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</si>
  <si>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</si>
  <si>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</si>
  <si>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</si>
  <si>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</si>
  <si>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</si>
  <si>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</si>
  <si>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</si>
  <si>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</si>
  <si>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</si>
  <si>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</si>
  <si>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</si>
  <si>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</si>
  <si>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</si>
  <si>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</si>
  <si>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</si>
  <si>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</si>
  <si>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</si>
  <si>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</si>
  <si>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</si>
  <si>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</si>
  <si>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</si>
  <si>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</si>
  <si>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</si>
  <si>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</si>
  <si>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</si>
  <si>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</si>
  <si>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</si>
  <si>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</si>
  <si>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</si>
  <si>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</si>
  <si>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</si>
  <si>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</si>
  <si>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</si>
  <si>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</si>
  <si>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</si>
  <si>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</si>
  <si>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</si>
  <si>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</si>
  <si>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</si>
  <si>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</si>
  <si>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</si>
  <si>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</si>
  <si>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</si>
  <si>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</si>
  <si>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</si>
  <si>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</si>
  <si>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</si>
  <si>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</si>
  <si>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</si>
  <si>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</si>
  <si>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</si>
  <si>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</si>
  <si>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</si>
  <si>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</si>
  <si>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</si>
  <si>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</si>
  <si>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</si>
  <si>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</si>
  <si>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</si>
  <si>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</si>
  <si>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</si>
  <si>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</si>
  <si>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</si>
  <si>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</si>
  <si>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</si>
  <si>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</si>
  <si>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</si>
  <si>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</si>
  <si>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</si>
  <si>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</si>
  <si>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АО "ЮТЭК- Когалым"</t>
  </si>
  <si>
    <t>-</t>
  </si>
  <si>
    <t>Обслуживающий персонал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</si>
  <si>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IV квартал 2021 г.</t>
  </si>
  <si>
    <r>
      <t xml:space="preserve"> текущая загрузка подстанции (данные контрольных замеров, зимний режимный день 15.12.2021 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</si>
</sst>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3" borderId="0" xfId="0" applyFont="1" applyFill="1"/>
    <xf numFmtId="0" fontId="4" fillId="3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93.75" customHeight="1" x14ac:dyDescent="0.25">
      <c r="A2" s="70" t="s">
        <v>0</v>
      </c>
      <c r="B2" s="72" t="s">
        <v>1</v>
      </c>
      <c r="C2" s="72" t="s">
        <v>6</v>
      </c>
      <c r="D2" s="72" t="s">
        <v>7</v>
      </c>
      <c r="E2" s="72"/>
      <c r="F2" s="72" t="s">
        <v>4</v>
      </c>
      <c r="G2" s="72" t="s">
        <v>35</v>
      </c>
      <c r="H2" s="72" t="s">
        <v>37</v>
      </c>
      <c r="I2" s="72" t="s">
        <v>5</v>
      </c>
      <c r="J2" s="77" t="s">
        <v>33</v>
      </c>
    </row>
    <row r="3" spans="1:10" x14ac:dyDescent="0.25">
      <c r="A3" s="71"/>
      <c r="B3" s="73"/>
      <c r="C3" s="73"/>
      <c r="D3" s="24" t="s">
        <v>2</v>
      </c>
      <c r="E3" s="24" t="s">
        <v>3</v>
      </c>
      <c r="F3" s="73"/>
      <c r="G3" s="73"/>
      <c r="H3" s="73"/>
      <c r="I3" s="73"/>
      <c r="J3" s="78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4" t="s">
        <v>34</v>
      </c>
      <c r="B32" s="75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6" t="s">
        <v>36</v>
      </c>
      <c r="B34" s="76"/>
      <c r="C34" s="76"/>
      <c r="D34" s="76"/>
      <c r="E34" s="76"/>
      <c r="F34" s="76"/>
      <c r="G34" s="76"/>
      <c r="H34" s="76"/>
      <c r="I34" s="76"/>
      <c r="J34" s="76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32" sqref="F32"/>
    </sheetView>
  </sheetViews>
  <sheetFormatPr defaultColWidth="9.140625"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7" customWidth="1"/>
    <col min="11" max="11" width="19.28515625" style="38" customWidth="1"/>
    <col min="12" max="12" width="16.28515625" style="38" customWidth="1"/>
    <col min="13" max="13" width="28.42578125" style="43" customWidth="1"/>
    <col min="14" max="16384" width="9.140625" style="33"/>
  </cols>
  <sheetData>
    <row r="1" spans="1:13" ht="28.5" customHeight="1" x14ac:dyDescent="0.25">
      <c r="A1" s="80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42.75" customHeight="1" x14ac:dyDescent="0.25">
      <c r="A2" s="82" t="s">
        <v>0</v>
      </c>
      <c r="B2" s="81" t="s">
        <v>97</v>
      </c>
      <c r="C2" s="87" t="s">
        <v>98</v>
      </c>
      <c r="D2" s="87" t="s">
        <v>109</v>
      </c>
      <c r="E2" s="89" t="s">
        <v>60</v>
      </c>
      <c r="F2" s="90"/>
      <c r="G2" s="81" t="s">
        <v>6</v>
      </c>
      <c r="H2" s="81" t="s">
        <v>7</v>
      </c>
      <c r="I2" s="81"/>
      <c r="J2" s="81" t="s">
        <v>111</v>
      </c>
      <c r="K2" s="81" t="s">
        <v>53</v>
      </c>
      <c r="L2" s="82" t="s">
        <v>102</v>
      </c>
      <c r="M2" s="84" t="s">
        <v>101</v>
      </c>
    </row>
    <row r="3" spans="1:13" ht="77.25" customHeight="1" x14ac:dyDescent="0.25">
      <c r="A3" s="86"/>
      <c r="B3" s="81"/>
      <c r="C3" s="88"/>
      <c r="D3" s="88"/>
      <c r="E3" s="60" t="s">
        <v>61</v>
      </c>
      <c r="F3" s="61" t="s">
        <v>62</v>
      </c>
      <c r="G3" s="81"/>
      <c r="H3" s="57" t="s">
        <v>2</v>
      </c>
      <c r="I3" s="57" t="s">
        <v>3</v>
      </c>
      <c r="J3" s="81"/>
      <c r="K3" s="81"/>
      <c r="L3" s="83"/>
      <c r="M3" s="85"/>
    </row>
    <row r="4" spans="1:13" ht="28.5" customHeight="1" x14ac:dyDescent="0.2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</row>
    <row r="5" spans="1:13" s="51" customFormat="1" ht="48" customHeight="1" x14ac:dyDescent="0.25">
      <c r="A5" s="57">
        <v>1</v>
      </c>
      <c r="B5" s="63" t="s">
        <v>10</v>
      </c>
      <c r="C5" s="64" t="s">
        <v>63</v>
      </c>
      <c r="D5" s="64" t="s">
        <v>63</v>
      </c>
      <c r="E5" s="64" t="s">
        <v>64</v>
      </c>
      <c r="F5" s="57" t="s">
        <v>65</v>
      </c>
      <c r="G5" s="57" t="s">
        <v>51</v>
      </c>
      <c r="H5" s="57">
        <v>40</v>
      </c>
      <c r="I5" s="57">
        <v>40</v>
      </c>
      <c r="J5" s="59">
        <v>20.914999999999999</v>
      </c>
      <c r="K5" s="54">
        <f>5.80355</f>
        <v>5.8035500000000004</v>
      </c>
      <c r="L5" s="46">
        <f>SUM(J5+K5)</f>
        <v>26.71855</v>
      </c>
      <c r="M5" s="53">
        <f>H5*0.98-L5</f>
        <v>12.481450000000002</v>
      </c>
    </row>
    <row r="6" spans="1:13" s="52" customFormat="1" ht="50.25" customHeight="1" x14ac:dyDescent="0.25">
      <c r="A6" s="65">
        <v>2</v>
      </c>
      <c r="B6" s="66" t="s">
        <v>56</v>
      </c>
      <c r="C6" s="64" t="s">
        <v>63</v>
      </c>
      <c r="D6" s="64" t="s">
        <v>63</v>
      </c>
      <c r="E6" s="64" t="s">
        <v>64</v>
      </c>
      <c r="F6" s="64" t="s">
        <v>66</v>
      </c>
      <c r="G6" s="65" t="s">
        <v>22</v>
      </c>
      <c r="H6" s="65">
        <v>25</v>
      </c>
      <c r="I6" s="65">
        <v>25</v>
      </c>
      <c r="J6" s="59">
        <v>12.343999999999999</v>
      </c>
      <c r="K6" s="54">
        <f>0</f>
        <v>0</v>
      </c>
      <c r="L6" s="46">
        <f t="shared" ref="L6:L32" si="0">SUM(J6+K6)</f>
        <v>12.343999999999999</v>
      </c>
      <c r="M6" s="53">
        <f t="shared" ref="M6:M32" si="1">H6*0.98-L6</f>
        <v>12.156000000000001</v>
      </c>
    </row>
    <row r="7" spans="1:13" s="52" customFormat="1" ht="48.75" customHeight="1" x14ac:dyDescent="0.25">
      <c r="A7" s="65">
        <v>3</v>
      </c>
      <c r="B7" s="66" t="s">
        <v>14</v>
      </c>
      <c r="C7" s="64" t="s">
        <v>63</v>
      </c>
      <c r="D7" s="64" t="s">
        <v>63</v>
      </c>
      <c r="E7" s="64" t="s">
        <v>64</v>
      </c>
      <c r="F7" s="64" t="s">
        <v>67</v>
      </c>
      <c r="G7" s="65" t="s">
        <v>22</v>
      </c>
      <c r="H7" s="65">
        <v>25</v>
      </c>
      <c r="I7" s="65">
        <v>25</v>
      </c>
      <c r="J7" s="59">
        <v>18.835999999999999</v>
      </c>
      <c r="K7" s="54">
        <f>0</f>
        <v>0</v>
      </c>
      <c r="L7" s="46">
        <f t="shared" si="0"/>
        <v>18.835999999999999</v>
      </c>
      <c r="M7" s="53">
        <f t="shared" si="1"/>
        <v>5.6640000000000015</v>
      </c>
    </row>
    <row r="8" spans="1:13" s="52" customFormat="1" ht="52.5" customHeight="1" x14ac:dyDescent="0.25">
      <c r="A8" s="65">
        <v>4</v>
      </c>
      <c r="B8" s="66" t="s">
        <v>54</v>
      </c>
      <c r="C8" s="64" t="s">
        <v>63</v>
      </c>
      <c r="D8" s="64" t="s">
        <v>63</v>
      </c>
      <c r="E8" s="64" t="s">
        <v>64</v>
      </c>
      <c r="F8" s="64" t="s">
        <v>68</v>
      </c>
      <c r="G8" s="65" t="s">
        <v>22</v>
      </c>
      <c r="H8" s="65">
        <v>16</v>
      </c>
      <c r="I8" s="65">
        <v>16</v>
      </c>
      <c r="J8" s="59">
        <v>11.204000000000001</v>
      </c>
      <c r="K8" s="54">
        <f>0</f>
        <v>0</v>
      </c>
      <c r="L8" s="46">
        <f t="shared" si="0"/>
        <v>11.204000000000001</v>
      </c>
      <c r="M8" s="53">
        <f t="shared" si="1"/>
        <v>4.4759999999999991</v>
      </c>
    </row>
    <row r="9" spans="1:13" s="51" customFormat="1" ht="70.5" customHeight="1" x14ac:dyDescent="0.25">
      <c r="A9" s="57">
        <v>5</v>
      </c>
      <c r="B9" s="63" t="s">
        <v>29</v>
      </c>
      <c r="C9" s="64" t="s">
        <v>63</v>
      </c>
      <c r="D9" s="64" t="s">
        <v>63</v>
      </c>
      <c r="E9" s="64" t="s">
        <v>64</v>
      </c>
      <c r="F9" s="64" t="s">
        <v>69</v>
      </c>
      <c r="G9" s="57" t="s">
        <v>25</v>
      </c>
      <c r="H9" s="57">
        <v>40</v>
      </c>
      <c r="I9" s="57">
        <v>40</v>
      </c>
      <c r="J9" s="59">
        <v>2.4820000000000002</v>
      </c>
      <c r="K9" s="54">
        <f>0</f>
        <v>0</v>
      </c>
      <c r="L9" s="46">
        <f t="shared" si="0"/>
        <v>2.4820000000000002</v>
      </c>
      <c r="M9" s="53">
        <f t="shared" si="1"/>
        <v>36.718000000000004</v>
      </c>
    </row>
    <row r="10" spans="1:13" s="51" customFormat="1" ht="68.25" customHeight="1" x14ac:dyDescent="0.25">
      <c r="A10" s="57">
        <v>6</v>
      </c>
      <c r="B10" s="63" t="s">
        <v>30</v>
      </c>
      <c r="C10" s="64" t="s">
        <v>63</v>
      </c>
      <c r="D10" s="64" t="s">
        <v>63</v>
      </c>
      <c r="E10" s="64" t="s">
        <v>64</v>
      </c>
      <c r="F10" s="64" t="s">
        <v>70</v>
      </c>
      <c r="G10" s="57" t="s">
        <v>26</v>
      </c>
      <c r="H10" s="57">
        <v>10</v>
      </c>
      <c r="I10" s="57">
        <v>10</v>
      </c>
      <c r="J10" s="59">
        <v>1.55</v>
      </c>
      <c r="K10" s="54">
        <f>0</f>
        <v>0</v>
      </c>
      <c r="L10" s="46">
        <f t="shared" si="0"/>
        <v>1.55</v>
      </c>
      <c r="M10" s="53">
        <f t="shared" si="1"/>
        <v>8.25</v>
      </c>
    </row>
    <row r="11" spans="1:13" s="51" customFormat="1" ht="45" customHeight="1" x14ac:dyDescent="0.25">
      <c r="A11" s="57">
        <v>7</v>
      </c>
      <c r="B11" s="63" t="s">
        <v>43</v>
      </c>
      <c r="C11" s="64" t="s">
        <v>63</v>
      </c>
      <c r="D11" s="64" t="s">
        <v>71</v>
      </c>
      <c r="E11" s="64" t="s">
        <v>64</v>
      </c>
      <c r="F11" s="64" t="s">
        <v>72</v>
      </c>
      <c r="G11" s="57" t="s">
        <v>24</v>
      </c>
      <c r="H11" s="57">
        <v>25</v>
      </c>
      <c r="I11" s="57">
        <v>25</v>
      </c>
      <c r="J11" s="59">
        <v>11.012</v>
      </c>
      <c r="K11" s="54">
        <v>0</v>
      </c>
      <c r="L11" s="46">
        <f t="shared" si="0"/>
        <v>11.012</v>
      </c>
      <c r="M11" s="53">
        <f t="shared" si="1"/>
        <v>13.488</v>
      </c>
    </row>
    <row r="12" spans="1:13" s="51" customFormat="1" ht="52.5" customHeight="1" x14ac:dyDescent="0.25">
      <c r="A12" s="57">
        <v>8</v>
      </c>
      <c r="B12" s="63" t="s">
        <v>58</v>
      </c>
      <c r="C12" s="64" t="s">
        <v>63</v>
      </c>
      <c r="D12" s="64" t="s">
        <v>71</v>
      </c>
      <c r="E12" s="64" t="s">
        <v>64</v>
      </c>
      <c r="F12" s="64" t="s">
        <v>73</v>
      </c>
      <c r="G12" s="57" t="s">
        <v>25</v>
      </c>
      <c r="H12" s="57">
        <v>16</v>
      </c>
      <c r="I12" s="57">
        <v>16</v>
      </c>
      <c r="J12" s="59">
        <v>19.2</v>
      </c>
      <c r="K12" s="54">
        <f>1.96975+0.908</f>
        <v>2.8777499999999998</v>
      </c>
      <c r="L12" s="46">
        <f t="shared" si="0"/>
        <v>22.077749999999998</v>
      </c>
      <c r="M12" s="53">
        <f t="shared" si="1"/>
        <v>-6.3977499999999985</v>
      </c>
    </row>
    <row r="13" spans="1:13" s="51" customFormat="1" ht="57.75" customHeight="1" x14ac:dyDescent="0.25">
      <c r="A13" s="57">
        <v>9</v>
      </c>
      <c r="B13" s="63" t="s">
        <v>15</v>
      </c>
      <c r="C13" s="64" t="s">
        <v>63</v>
      </c>
      <c r="D13" s="64" t="s">
        <v>71</v>
      </c>
      <c r="E13" s="64" t="s">
        <v>64</v>
      </c>
      <c r="F13" s="64" t="s">
        <v>74</v>
      </c>
      <c r="G13" s="57" t="s">
        <v>22</v>
      </c>
      <c r="H13" s="57">
        <v>25</v>
      </c>
      <c r="I13" s="57">
        <v>25</v>
      </c>
      <c r="J13" s="59">
        <v>5.9989999999999997</v>
      </c>
      <c r="K13" s="54">
        <f>0.03</f>
        <v>0.03</v>
      </c>
      <c r="L13" s="46">
        <f t="shared" si="0"/>
        <v>6.0289999999999999</v>
      </c>
      <c r="M13" s="53">
        <f t="shared" si="1"/>
        <v>18.471</v>
      </c>
    </row>
    <row r="14" spans="1:13" s="51" customFormat="1" ht="53.25" customHeight="1" x14ac:dyDescent="0.25">
      <c r="A14" s="57">
        <v>10</v>
      </c>
      <c r="B14" s="63" t="s">
        <v>17</v>
      </c>
      <c r="C14" s="64" t="s">
        <v>63</v>
      </c>
      <c r="D14" s="64" t="s">
        <v>71</v>
      </c>
      <c r="E14" s="64" t="s">
        <v>64</v>
      </c>
      <c r="F14" s="64" t="s">
        <v>75</v>
      </c>
      <c r="G14" s="57" t="s">
        <v>26</v>
      </c>
      <c r="H14" s="57">
        <v>6.3</v>
      </c>
      <c r="I14" s="57">
        <v>6.3</v>
      </c>
      <c r="J14" s="59">
        <v>2.3159999999999998</v>
      </c>
      <c r="K14" s="54">
        <f>0.05+0.1265</f>
        <v>0.17649999999999999</v>
      </c>
      <c r="L14" s="46">
        <f t="shared" si="0"/>
        <v>2.4924999999999997</v>
      </c>
      <c r="M14" s="53">
        <f t="shared" si="1"/>
        <v>3.6814999999999998</v>
      </c>
    </row>
    <row r="15" spans="1:13" s="51" customFormat="1" ht="42.75" customHeight="1" x14ac:dyDescent="0.25">
      <c r="A15" s="57">
        <v>11</v>
      </c>
      <c r="B15" s="63" t="s">
        <v>18</v>
      </c>
      <c r="C15" s="64" t="s">
        <v>63</v>
      </c>
      <c r="D15" s="64" t="s">
        <v>71</v>
      </c>
      <c r="E15" s="64" t="s">
        <v>64</v>
      </c>
      <c r="F15" s="64" t="s">
        <v>76</v>
      </c>
      <c r="G15" s="57" t="s">
        <v>26</v>
      </c>
      <c r="H15" s="57">
        <v>6.3</v>
      </c>
      <c r="I15" s="57">
        <v>6.3</v>
      </c>
      <c r="J15" s="59">
        <v>2.33</v>
      </c>
      <c r="K15" s="54">
        <f>0.03+0.06</f>
        <v>0.09</v>
      </c>
      <c r="L15" s="46">
        <f t="shared" si="0"/>
        <v>2.42</v>
      </c>
      <c r="M15" s="53">
        <f t="shared" si="1"/>
        <v>3.7539999999999996</v>
      </c>
    </row>
    <row r="16" spans="1:13" s="51" customFormat="1" ht="46.5" customHeight="1" x14ac:dyDescent="0.25">
      <c r="A16" s="57">
        <v>12</v>
      </c>
      <c r="B16" s="66" t="s">
        <v>55</v>
      </c>
      <c r="C16" s="64" t="s">
        <v>63</v>
      </c>
      <c r="D16" s="64" t="s">
        <v>71</v>
      </c>
      <c r="E16" s="64" t="s">
        <v>64</v>
      </c>
      <c r="F16" s="64" t="s">
        <v>77</v>
      </c>
      <c r="G16" s="57" t="s">
        <v>26</v>
      </c>
      <c r="H16" s="57">
        <v>2.5</v>
      </c>
      <c r="I16" s="57">
        <v>2.5</v>
      </c>
      <c r="J16" s="59">
        <v>1.4379999999999999</v>
      </c>
      <c r="K16" s="54">
        <f>0.04</f>
        <v>0.04</v>
      </c>
      <c r="L16" s="46">
        <f t="shared" si="0"/>
        <v>1.478</v>
      </c>
      <c r="M16" s="53">
        <f t="shared" si="1"/>
        <v>0.9720000000000002</v>
      </c>
    </row>
    <row r="17" spans="1:13" s="51" customFormat="1" ht="38.25" customHeight="1" x14ac:dyDescent="0.25">
      <c r="A17" s="57">
        <v>13</v>
      </c>
      <c r="B17" s="63" t="s">
        <v>19</v>
      </c>
      <c r="C17" s="64" t="s">
        <v>63</v>
      </c>
      <c r="D17" s="64" t="s">
        <v>71</v>
      </c>
      <c r="E17" s="64" t="s">
        <v>64</v>
      </c>
      <c r="F17" s="64" t="s">
        <v>78</v>
      </c>
      <c r="G17" s="57" t="s">
        <v>26</v>
      </c>
      <c r="H17" s="57">
        <v>2.5</v>
      </c>
      <c r="I17" s="57">
        <v>2.5</v>
      </c>
      <c r="J17" s="59">
        <v>1.5640000000000001</v>
      </c>
      <c r="K17" s="54">
        <f>0.015+0.015</f>
        <v>0.03</v>
      </c>
      <c r="L17" s="46">
        <f t="shared" si="0"/>
        <v>1.5940000000000001</v>
      </c>
      <c r="M17" s="53">
        <f t="shared" si="1"/>
        <v>0.85600000000000009</v>
      </c>
    </row>
    <row r="18" spans="1:13" s="44" customFormat="1" ht="47.25" customHeight="1" x14ac:dyDescent="0.25">
      <c r="A18" s="57">
        <v>14</v>
      </c>
      <c r="B18" s="63" t="s">
        <v>20</v>
      </c>
      <c r="C18" s="64" t="s">
        <v>63</v>
      </c>
      <c r="D18" s="64" t="s">
        <v>71</v>
      </c>
      <c r="E18" s="64" t="s">
        <v>64</v>
      </c>
      <c r="F18" s="64" t="s">
        <v>79</v>
      </c>
      <c r="G18" s="57" t="s">
        <v>26</v>
      </c>
      <c r="H18" s="57">
        <v>1.6</v>
      </c>
      <c r="I18" s="57">
        <v>1.6</v>
      </c>
      <c r="J18" s="59">
        <v>0.78900000000000003</v>
      </c>
      <c r="K18" s="54">
        <f>0.015+0.015</f>
        <v>0.03</v>
      </c>
      <c r="L18" s="46">
        <f t="shared" si="0"/>
        <v>0.81900000000000006</v>
      </c>
      <c r="M18" s="53">
        <f t="shared" si="1"/>
        <v>0.749</v>
      </c>
    </row>
    <row r="19" spans="1:13" s="51" customFormat="1" ht="28.5" customHeight="1" x14ac:dyDescent="0.25">
      <c r="A19" s="57">
        <v>15</v>
      </c>
      <c r="B19" s="63" t="s">
        <v>44</v>
      </c>
      <c r="C19" s="64" t="s">
        <v>63</v>
      </c>
      <c r="D19" s="64" t="s">
        <v>71</v>
      </c>
      <c r="E19" s="64" t="s">
        <v>64</v>
      </c>
      <c r="F19" s="64" t="s">
        <v>80</v>
      </c>
      <c r="G19" s="57" t="s">
        <v>26</v>
      </c>
      <c r="H19" s="57">
        <v>1.6</v>
      </c>
      <c r="I19" s="57">
        <v>1.6</v>
      </c>
      <c r="J19" s="59">
        <v>0.80200000000000005</v>
      </c>
      <c r="K19" s="54">
        <f>0.015+0.03</f>
        <v>4.4999999999999998E-2</v>
      </c>
      <c r="L19" s="46">
        <f t="shared" si="0"/>
        <v>0.84700000000000009</v>
      </c>
      <c r="M19" s="53">
        <f t="shared" si="1"/>
        <v>0.72099999999999997</v>
      </c>
    </row>
    <row r="20" spans="1:13" s="51" customFormat="1" ht="44.25" customHeight="1" x14ac:dyDescent="0.25">
      <c r="A20" s="57">
        <v>16</v>
      </c>
      <c r="B20" s="63" t="s">
        <v>28</v>
      </c>
      <c r="C20" s="64" t="s">
        <v>63</v>
      </c>
      <c r="D20" s="64" t="s">
        <v>81</v>
      </c>
      <c r="E20" s="64" t="s">
        <v>64</v>
      </c>
      <c r="F20" s="64" t="s">
        <v>82</v>
      </c>
      <c r="G20" s="57" t="s">
        <v>24</v>
      </c>
      <c r="H20" s="57">
        <v>2.5</v>
      </c>
      <c r="I20" s="57" t="s">
        <v>108</v>
      </c>
      <c r="J20" s="59">
        <v>3.5000000000000003E-2</v>
      </c>
      <c r="K20" s="54">
        <f>0.11</f>
        <v>0.11</v>
      </c>
      <c r="L20" s="46">
        <f t="shared" si="0"/>
        <v>0.14500000000000002</v>
      </c>
      <c r="M20" s="53">
        <f t="shared" si="1"/>
        <v>2.3050000000000002</v>
      </c>
    </row>
    <row r="21" spans="1:13" s="51" customFormat="1" ht="74.25" customHeight="1" x14ac:dyDescent="0.25">
      <c r="A21" s="57">
        <v>17</v>
      </c>
      <c r="B21" s="63" t="s">
        <v>11</v>
      </c>
      <c r="C21" s="64" t="s">
        <v>63</v>
      </c>
      <c r="D21" s="64" t="s">
        <v>81</v>
      </c>
      <c r="E21" s="64" t="s">
        <v>64</v>
      </c>
      <c r="F21" s="64" t="s">
        <v>83</v>
      </c>
      <c r="G21" s="57" t="s">
        <v>22</v>
      </c>
      <c r="H21" s="57">
        <v>25</v>
      </c>
      <c r="I21" s="57">
        <v>25</v>
      </c>
      <c r="J21" s="59">
        <v>8.4179999999999993</v>
      </c>
      <c r="K21" s="54">
        <f>2.8</f>
        <v>2.8</v>
      </c>
      <c r="L21" s="46">
        <f t="shared" si="0"/>
        <v>11.218</v>
      </c>
      <c r="M21" s="53">
        <f t="shared" si="1"/>
        <v>13.282</v>
      </c>
    </row>
    <row r="22" spans="1:13" s="51" customFormat="1" ht="44.25" customHeight="1" x14ac:dyDescent="0.25">
      <c r="A22" s="57">
        <v>18</v>
      </c>
      <c r="B22" s="63" t="s">
        <v>12</v>
      </c>
      <c r="C22" s="64" t="s">
        <v>63</v>
      </c>
      <c r="D22" s="64" t="s">
        <v>81</v>
      </c>
      <c r="E22" s="64" t="s">
        <v>64</v>
      </c>
      <c r="F22" s="64" t="s">
        <v>84</v>
      </c>
      <c r="G22" s="57" t="s">
        <v>22</v>
      </c>
      <c r="H22" s="57">
        <v>2.5</v>
      </c>
      <c r="I22" s="57">
        <v>2.5</v>
      </c>
      <c r="J22" s="59">
        <v>0.47299999999999998</v>
      </c>
      <c r="K22" s="54">
        <v>0</v>
      </c>
      <c r="L22" s="46">
        <f t="shared" si="0"/>
        <v>0.47299999999999998</v>
      </c>
      <c r="M22" s="53">
        <f t="shared" si="1"/>
        <v>1.9770000000000003</v>
      </c>
    </row>
    <row r="23" spans="1:13" s="51" customFormat="1" ht="49.5" customHeight="1" x14ac:dyDescent="0.25">
      <c r="A23" s="57">
        <v>19</v>
      </c>
      <c r="B23" s="63" t="s">
        <v>52</v>
      </c>
      <c r="C23" s="64" t="s">
        <v>63</v>
      </c>
      <c r="D23" s="64" t="s">
        <v>81</v>
      </c>
      <c r="E23" s="64" t="s">
        <v>64</v>
      </c>
      <c r="F23" s="64" t="s">
        <v>85</v>
      </c>
      <c r="G23" s="57" t="s">
        <v>22</v>
      </c>
      <c r="H23" s="57">
        <v>6.3</v>
      </c>
      <c r="I23" s="57">
        <v>6.3</v>
      </c>
      <c r="J23" s="59">
        <v>2.4980000000000002</v>
      </c>
      <c r="K23" s="54">
        <v>0</v>
      </c>
      <c r="L23" s="46">
        <f t="shared" si="0"/>
        <v>2.4980000000000002</v>
      </c>
      <c r="M23" s="53">
        <f t="shared" si="1"/>
        <v>3.6759999999999993</v>
      </c>
    </row>
    <row r="24" spans="1:13" ht="43.5" customHeight="1" x14ac:dyDescent="0.25">
      <c r="A24" s="57">
        <v>20</v>
      </c>
      <c r="B24" s="63" t="s">
        <v>45</v>
      </c>
      <c r="C24" s="64" t="s">
        <v>63</v>
      </c>
      <c r="D24" s="64" t="s">
        <v>81</v>
      </c>
      <c r="E24" s="64" t="s">
        <v>64</v>
      </c>
      <c r="F24" s="64" t="s">
        <v>86</v>
      </c>
      <c r="G24" s="57" t="s">
        <v>22</v>
      </c>
      <c r="H24" s="57">
        <v>25</v>
      </c>
      <c r="I24" s="57">
        <v>25</v>
      </c>
      <c r="J24" s="59">
        <v>14.214</v>
      </c>
      <c r="K24" s="54">
        <f>3.824+1.0955</f>
        <v>4.9194999999999993</v>
      </c>
      <c r="L24" s="46">
        <f t="shared" si="0"/>
        <v>19.133499999999998</v>
      </c>
      <c r="M24" s="53">
        <f t="shared" si="1"/>
        <v>5.366500000000002</v>
      </c>
    </row>
    <row r="25" spans="1:13" s="51" customFormat="1" ht="38.25" customHeight="1" x14ac:dyDescent="0.25">
      <c r="A25" s="57">
        <v>21</v>
      </c>
      <c r="B25" s="63" t="s">
        <v>38</v>
      </c>
      <c r="C25" s="64" t="s">
        <v>87</v>
      </c>
      <c r="D25" s="64" t="s">
        <v>107</v>
      </c>
      <c r="E25" s="64" t="s">
        <v>64</v>
      </c>
      <c r="F25" s="64" t="s">
        <v>88</v>
      </c>
      <c r="G25" s="57" t="s">
        <v>26</v>
      </c>
      <c r="H25" s="57">
        <v>4</v>
      </c>
      <c r="I25" s="57">
        <v>4</v>
      </c>
      <c r="J25" s="59">
        <v>1.512</v>
      </c>
      <c r="K25" s="54">
        <f>0.3354+0.192</f>
        <v>0.52739999999999998</v>
      </c>
      <c r="L25" s="46">
        <f t="shared" si="0"/>
        <v>2.0394000000000001</v>
      </c>
      <c r="M25" s="53">
        <f t="shared" si="1"/>
        <v>1.8805999999999998</v>
      </c>
    </row>
    <row r="26" spans="1:13" s="39" customFormat="1" ht="35.25" customHeight="1" x14ac:dyDescent="0.25">
      <c r="A26" s="57">
        <v>22</v>
      </c>
      <c r="B26" s="63" t="s">
        <v>39</v>
      </c>
      <c r="C26" s="64" t="s">
        <v>87</v>
      </c>
      <c r="D26" s="64" t="s">
        <v>107</v>
      </c>
      <c r="E26" s="64" t="s">
        <v>64</v>
      </c>
      <c r="F26" s="64" t="s">
        <v>89</v>
      </c>
      <c r="G26" s="57" t="s">
        <v>27</v>
      </c>
      <c r="H26" s="57">
        <v>10</v>
      </c>
      <c r="I26" s="57">
        <v>10</v>
      </c>
      <c r="J26" s="59">
        <v>5.76</v>
      </c>
      <c r="K26" s="54">
        <f>1.9516+0.5615</f>
        <v>2.5131000000000001</v>
      </c>
      <c r="L26" s="46">
        <f t="shared" si="0"/>
        <v>8.2730999999999995</v>
      </c>
      <c r="M26" s="53">
        <f t="shared" si="1"/>
        <v>1.5269000000000013</v>
      </c>
    </row>
    <row r="27" spans="1:13" s="51" customFormat="1" ht="39" customHeight="1" x14ac:dyDescent="0.25">
      <c r="A27" s="57">
        <v>23</v>
      </c>
      <c r="B27" s="63" t="s">
        <v>40</v>
      </c>
      <c r="C27" s="64" t="s">
        <v>87</v>
      </c>
      <c r="D27" s="64" t="s">
        <v>107</v>
      </c>
      <c r="E27" s="64" t="s">
        <v>64</v>
      </c>
      <c r="F27" s="64" t="s">
        <v>90</v>
      </c>
      <c r="G27" s="57" t="s">
        <v>27</v>
      </c>
      <c r="H27" s="57">
        <v>2.5</v>
      </c>
      <c r="I27" s="57">
        <v>2.5</v>
      </c>
      <c r="J27" s="59">
        <v>0.69599999999999995</v>
      </c>
      <c r="K27" s="54">
        <v>0</v>
      </c>
      <c r="L27" s="46">
        <f t="shared" si="0"/>
        <v>0.69599999999999995</v>
      </c>
      <c r="M27" s="53">
        <f t="shared" si="1"/>
        <v>1.7540000000000002</v>
      </c>
    </row>
    <row r="28" spans="1:13" s="51" customFormat="1" ht="44.25" customHeight="1" x14ac:dyDescent="0.25">
      <c r="A28" s="57">
        <v>24</v>
      </c>
      <c r="B28" s="63" t="s">
        <v>41</v>
      </c>
      <c r="C28" s="64" t="s">
        <v>87</v>
      </c>
      <c r="D28" s="64" t="s">
        <v>107</v>
      </c>
      <c r="E28" s="64" t="s">
        <v>64</v>
      </c>
      <c r="F28" s="64" t="s">
        <v>91</v>
      </c>
      <c r="G28" s="57" t="s">
        <v>26</v>
      </c>
      <c r="H28" s="57">
        <v>6.3</v>
      </c>
      <c r="I28" s="57">
        <v>6.3</v>
      </c>
      <c r="J28" s="59">
        <v>0.84899999999999998</v>
      </c>
      <c r="K28" s="54">
        <v>0</v>
      </c>
      <c r="L28" s="46">
        <f t="shared" si="0"/>
        <v>0.84899999999999998</v>
      </c>
      <c r="M28" s="53">
        <f t="shared" si="1"/>
        <v>5.3249999999999993</v>
      </c>
    </row>
    <row r="29" spans="1:13" ht="43.5" customHeight="1" x14ac:dyDescent="0.25">
      <c r="A29" s="57">
        <v>25</v>
      </c>
      <c r="B29" s="63" t="s">
        <v>16</v>
      </c>
      <c r="C29" s="64" t="s">
        <v>63</v>
      </c>
      <c r="D29" s="64" t="s">
        <v>92</v>
      </c>
      <c r="E29" s="64" t="s">
        <v>64</v>
      </c>
      <c r="F29" s="64" t="s">
        <v>93</v>
      </c>
      <c r="G29" s="57" t="s">
        <v>42</v>
      </c>
      <c r="H29" s="57">
        <v>16</v>
      </c>
      <c r="I29" s="57">
        <v>16</v>
      </c>
      <c r="J29" s="59">
        <v>4.1230000000000002</v>
      </c>
      <c r="K29" s="54">
        <f>0.5606+0.2127</f>
        <v>0.77329999999999999</v>
      </c>
      <c r="L29" s="46">
        <f t="shared" si="0"/>
        <v>4.8963000000000001</v>
      </c>
      <c r="M29" s="53">
        <f t="shared" si="1"/>
        <v>10.7837</v>
      </c>
    </row>
    <row r="30" spans="1:13" s="51" customFormat="1" ht="44.25" customHeight="1" x14ac:dyDescent="0.25">
      <c r="A30" s="57">
        <v>26</v>
      </c>
      <c r="B30" s="63" t="s">
        <v>9</v>
      </c>
      <c r="C30" s="64" t="s">
        <v>63</v>
      </c>
      <c r="D30" s="64" t="s">
        <v>94</v>
      </c>
      <c r="E30" s="64" t="s">
        <v>64</v>
      </c>
      <c r="F30" s="64" t="s">
        <v>95</v>
      </c>
      <c r="G30" s="57" t="s">
        <v>22</v>
      </c>
      <c r="H30" s="57">
        <v>2.5</v>
      </c>
      <c r="I30" s="57">
        <v>2.5</v>
      </c>
      <c r="J30" s="59">
        <v>0.54200000000000004</v>
      </c>
      <c r="K30" s="54">
        <v>0</v>
      </c>
      <c r="L30" s="46">
        <f t="shared" si="0"/>
        <v>0.54200000000000004</v>
      </c>
      <c r="M30" s="53">
        <f t="shared" si="1"/>
        <v>1.9080000000000001</v>
      </c>
    </row>
    <row r="31" spans="1:13" ht="45" customHeight="1" x14ac:dyDescent="0.25">
      <c r="A31" s="57">
        <v>27</v>
      </c>
      <c r="B31" s="67" t="s">
        <v>59</v>
      </c>
      <c r="C31" s="64" t="s">
        <v>63</v>
      </c>
      <c r="D31" s="64" t="s">
        <v>107</v>
      </c>
      <c r="E31" s="64" t="s">
        <v>64</v>
      </c>
      <c r="F31" s="64" t="s">
        <v>96</v>
      </c>
      <c r="G31" s="58" t="s">
        <v>27</v>
      </c>
      <c r="H31" s="58">
        <v>6.3</v>
      </c>
      <c r="I31" s="58">
        <v>6.3</v>
      </c>
      <c r="J31" s="68">
        <v>1.0940000000000001</v>
      </c>
      <c r="K31" s="54">
        <f>0.1156</f>
        <v>0.11559999999999999</v>
      </c>
      <c r="L31" s="46">
        <f t="shared" si="0"/>
        <v>1.2096</v>
      </c>
      <c r="M31" s="53">
        <f t="shared" si="1"/>
        <v>4.9643999999999995</v>
      </c>
    </row>
    <row r="32" spans="1:13" ht="45" customHeight="1" x14ac:dyDescent="0.25">
      <c r="A32" s="57">
        <v>28</v>
      </c>
      <c r="B32" s="63" t="s">
        <v>104</v>
      </c>
      <c r="C32" s="64" t="s">
        <v>63</v>
      </c>
      <c r="D32" s="64" t="s">
        <v>63</v>
      </c>
      <c r="E32" s="64" t="s">
        <v>64</v>
      </c>
      <c r="F32" s="64" t="s">
        <v>105</v>
      </c>
      <c r="G32" s="57" t="s">
        <v>26</v>
      </c>
      <c r="H32" s="57">
        <v>2.5</v>
      </c>
      <c r="I32" s="57">
        <v>2.5</v>
      </c>
      <c r="J32" s="59">
        <v>0.67900000000000005</v>
      </c>
      <c r="K32" s="54">
        <f>0.524</f>
        <v>0.52400000000000002</v>
      </c>
      <c r="L32" s="46">
        <f t="shared" si="0"/>
        <v>1.2030000000000001</v>
      </c>
      <c r="M32" s="53">
        <f t="shared" si="1"/>
        <v>1.2470000000000001</v>
      </c>
    </row>
    <row r="33" spans="1:13" ht="28.5" customHeight="1" x14ac:dyDescent="0.25">
      <c r="A33" s="34"/>
      <c r="B33" s="35"/>
      <c r="C33" s="35"/>
      <c r="D33" s="35"/>
      <c r="E33" s="35"/>
      <c r="F33" s="35"/>
      <c r="G33" s="34"/>
      <c r="H33" s="34"/>
      <c r="I33" s="34"/>
      <c r="J33" s="55"/>
      <c r="K33" s="36"/>
      <c r="L33" s="36"/>
      <c r="M33" s="41"/>
    </row>
    <row r="34" spans="1:13" ht="28.5" customHeight="1" x14ac:dyDescent="0.25">
      <c r="A34" s="33" t="s">
        <v>57</v>
      </c>
      <c r="B34" s="40"/>
      <c r="C34" s="40"/>
      <c r="D34" s="40"/>
      <c r="E34" s="40"/>
      <c r="F34" s="40"/>
      <c r="G34" s="40"/>
      <c r="H34" s="40"/>
      <c r="I34" s="40"/>
      <c r="J34" s="56"/>
      <c r="K34" s="40"/>
      <c r="L34" s="40"/>
      <c r="M34" s="42"/>
    </row>
    <row r="35" spans="1:13" ht="15" x14ac:dyDescent="0.25">
      <c r="A35" s="47" t="s">
        <v>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3"/>
    </row>
    <row r="36" spans="1:13" ht="15" x14ac:dyDescent="0.25">
      <c r="A36" s="44" t="s">
        <v>100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3"/>
      <c r="M36" s="48"/>
    </row>
    <row r="37" spans="1:13" s="50" customFormat="1" ht="15" x14ac:dyDescent="0.25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7"/>
    </row>
    <row r="38" spans="1:13" s="45" customFormat="1" ht="60.75" customHeight="1" x14ac:dyDescent="0.25">
      <c r="A38" s="79" t="s">
        <v>106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3" ht="28.5" customHeight="1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2"/>
    </row>
  </sheetData>
  <autoFilter ref="A4:M32"/>
  <mergeCells count="13">
    <mergeCell ref="A38:L38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2022-01-18T10:36:43Z</dcterms:modified>
</cp:coreProperties>
</file>